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9585" yWindow="-15" windowWidth="9630" windowHeight="11415"/>
  </bookViews>
  <sheets>
    <sheet name="2018" sheetId="1" r:id="rId1"/>
    <sheet name="2019" sheetId="4" r:id="rId2"/>
    <sheet name="2020" sheetId="6" r:id="rId3"/>
    <sheet name="Tổng kết" sheetId="7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7" i="1" l="1"/>
  <c r="G16" i="1"/>
  <c r="B10" i="7" l="1"/>
  <c r="C3" i="7"/>
  <c r="B7" i="7"/>
  <c r="C6" i="7" l="1"/>
  <c r="D6" i="7" s="1"/>
  <c r="C5" i="7"/>
  <c r="B8" i="7"/>
  <c r="C4" i="7"/>
  <c r="D3" i="7"/>
  <c r="E9" i="6"/>
  <c r="G9" i="6" s="1"/>
  <c r="E8" i="6"/>
  <c r="G8" i="6" s="1"/>
  <c r="E7" i="6"/>
  <c r="G7" i="6" s="1"/>
  <c r="E6" i="6"/>
  <c r="G6" i="6" s="1"/>
  <c r="E5" i="6"/>
  <c r="G5" i="6" s="1"/>
  <c r="E4" i="6"/>
  <c r="G4" i="6" s="1"/>
  <c r="G15" i="4"/>
  <c r="G16" i="4"/>
  <c r="E14" i="4"/>
  <c r="G14" i="4" s="1"/>
  <c r="E13" i="4"/>
  <c r="G13" i="4" s="1"/>
  <c r="E12" i="4"/>
  <c r="G12" i="4" s="1"/>
  <c r="E11" i="4"/>
  <c r="G11" i="4" s="1"/>
  <c r="E9" i="4"/>
  <c r="G9" i="4" s="1"/>
  <c r="E8" i="4"/>
  <c r="G8" i="4" s="1"/>
  <c r="E7" i="4"/>
  <c r="G7" i="4" s="1"/>
  <c r="E6" i="4"/>
  <c r="G6" i="4" s="1"/>
  <c r="E5" i="4"/>
  <c r="G5" i="4" s="1"/>
  <c r="E4" i="4"/>
  <c r="G4" i="4" s="1"/>
  <c r="E11" i="1"/>
  <c r="G11" i="1" s="1"/>
  <c r="E15" i="1"/>
  <c r="G15" i="1" s="1"/>
  <c r="E14" i="1"/>
  <c r="G14" i="1" s="1"/>
  <c r="E13" i="1"/>
  <c r="G13" i="1" s="1"/>
  <c r="E12" i="1"/>
  <c r="G12" i="1" s="1"/>
  <c r="E9" i="1"/>
  <c r="G9" i="1" s="1"/>
  <c r="E8" i="1"/>
  <c r="G8" i="1" s="1"/>
  <c r="E7" i="1"/>
  <c r="G7" i="1" s="1"/>
  <c r="E6" i="1"/>
  <c r="G6" i="1" s="1"/>
  <c r="E5" i="1"/>
  <c r="G5" i="1" s="1"/>
  <c r="E4" i="1"/>
  <c r="G4" i="1" s="1"/>
  <c r="G18" i="1" s="1"/>
  <c r="C7" i="7" l="1"/>
  <c r="C8" i="7"/>
  <c r="D4" i="7"/>
  <c r="D5" i="7"/>
  <c r="G10" i="6"/>
  <c r="H5" i="7" s="1"/>
  <c r="G17" i="4"/>
  <c r="H4" i="7" s="1"/>
  <c r="H3" i="7"/>
  <c r="H6" i="7" s="1"/>
  <c r="D8" i="7" l="1"/>
  <c r="D7" i="7"/>
</calcChain>
</file>

<file path=xl/sharedStrings.xml><?xml version="1.0" encoding="utf-8"?>
<sst xmlns="http://schemas.openxmlformats.org/spreadsheetml/2006/main" count="153" uniqueCount="50">
  <si>
    <t>No.
STT</t>
  </si>
  <si>
    <t>Manufacturer  
Hãng SX</t>
  </si>
  <si>
    <t>Unit
Đvị</t>
  </si>
  <si>
    <t>Qty
SL</t>
  </si>
  <si>
    <t>Đơn giá
(VNĐ)</t>
  </si>
  <si>
    <t>Thành tiền
(VNĐ)</t>
  </si>
  <si>
    <t>PH1</t>
  </si>
  <si>
    <t>Bộ</t>
  </si>
  <si>
    <t>PH2</t>
  </si>
  <si>
    <t>Product Description/
Miêu tả</t>
  </si>
  <si>
    <t>Tổng Cộng:</t>
  </si>
  <si>
    <t>DELL™ VOSTRO 3668MT MINI TOWER DESKTOP
Intel Core i7-7700 (4 x 3.60 GHz)
8GB DDR4/ 2400MHz
1TB SATA3 (7200rpm)
DVD-RW SATA3
NVIDIA GeForce GTX745 (4GB)
LCD 19.5" DELL
Keyboard + Mouse DELL</t>
  </si>
  <si>
    <t>Hệ điều hành Windows 10 Pro</t>
  </si>
  <si>
    <t>Microsoft</t>
  </si>
  <si>
    <t>Máy lạnh</t>
  </si>
  <si>
    <t>Loại thông dụng trên thị trường</t>
  </si>
  <si>
    <t>Phòng</t>
  </si>
  <si>
    <t>Máy chiếu (Projector), Cường độ sáng ≥ 2500 ANSI lumens; màn chiếu ≥ (1800 x 1800) mm</t>
  </si>
  <si>
    <t>Switch CISCO Catalyst 2960 WS-C2960-24TT-L</t>
  </si>
  <si>
    <t>Chính hãng Cisco</t>
  </si>
  <si>
    <t>Cái</t>
  </si>
  <si>
    <t>Router CISCO2901/SEC/K9</t>
  </si>
  <si>
    <t>Năm</t>
  </si>
  <si>
    <t>Số PH1</t>
  </si>
  <si>
    <t>Số PH2</t>
  </si>
  <si>
    <t>Lượng SV QTM/phòng</t>
  </si>
  <si>
    <t>Đáp ứng được nhu cầu học tập</t>
  </si>
  <si>
    <t>Lượng SV toàn khoa/phòng</t>
  </si>
  <si>
    <t>Nhận xét</t>
  </si>
  <si>
    <t>Mỗi năm tăng 10%</t>
  </si>
  <si>
    <t>Đầu tư</t>
  </si>
  <si>
    <t>Tổng</t>
  </si>
  <si>
    <t>40 tỷ</t>
  </si>
  <si>
    <t>Chính hãng DELL</t>
  </si>
  <si>
    <t>BẢNG THỐNG KÊ SỐ LƯỢNG SV KHOA CNTT</t>
  </si>
  <si>
    <t>2017-2018</t>
  </si>
  <si>
    <t>2018-2019</t>
  </si>
  <si>
    <t>2019-2020</t>
  </si>
  <si>
    <t>Số lượng SV chuyên ngành Quản Trị Mạng MT</t>
  </si>
  <si>
    <t>Số lượng SV các chuyên ngành khác của Khoa CNTT</t>
  </si>
  <si>
    <t>Microsoft Office Professional 2016</t>
  </si>
  <si>
    <t>NAS QNAP TS-1253U ( 4GB RAM)
3 ổ cứng mỗi ổ 1TB</t>
  </si>
  <si>
    <t>Chính hãng QNAP</t>
  </si>
  <si>
    <t>DELL XPS 27
7th Generation Intel® Core™ i7-7700 Processor
Windows 10 Home 64bit English
32GB, 2133MHz, DDR4
1TB PCIe Solid State Drive
 27.0-in. touch display
Keyboard + Mouse DELL</t>
  </si>
  <si>
    <t>Server DELL R730 16x2.5'' Rack 2U
CPU: 2 x Intel Xeon E5-2620 v4 2.1GHz,20M Cache,8.0GT/s QPI,Turbo,HT,8C/16T (85W)
RAM: 16 x 16 GB RDIMM, 2400MT/s
HDD: 8 x SSD intel 240GB S3520; LCD: 17"
Keyboard + Mouse DELL</t>
  </si>
  <si>
    <t>DANH MỤC ĐẦU TƯ THIẾT BỊ NGHỀ QUẢN TRỊ MẠNG MÁY TÍNH NĂM 2018</t>
  </si>
  <si>
    <t>DANH MỤC ĐẦU TƯ THIẾT BỊ NGHỀ QUẢN TRỊ MẠNG MÁY TÍNH NĂM 2019</t>
  </si>
  <si>
    <t>DANH MỤC ĐẦU TƯ THIẾT BỊ NGHỀ QUẢN TRỊ MẠNG MÁY TÍNH NĂM 2020</t>
  </si>
  <si>
    <t>PHÒNG THỰC HÀNH CÁC HỌC PHẦN CƠ BẢN VÀ CƠ SỞ</t>
  </si>
  <si>
    <t>PHÒNG THỰC HÀNH CÁC HỌC PHẦN CHUYÊN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</si>
</sst>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#,##0_ ;\-#,##0\ "/>
    <numFmt numFmtId="169" formatCode="_(* #,##0_);_(* \(#,##0\);_(* &quot;-&quot;??_);_(@_)"/>
    <numFmt numFmtId="170" formatCode="\$#,##0\ ;\(\$#,##0\)"/>
    <numFmt numFmtId="171" formatCode="#,"/>
    <numFmt numFmtId="172" formatCode="#,##0\ &quot;DM&quot;;\-#,##0\ &quot;DM&quot;"/>
    <numFmt numFmtId="173" formatCode="0.000%"/>
    <numFmt numFmtId="174" formatCode="&quot;￥&quot;#,##0;&quot;￥&quot;\-#,##0"/>
    <numFmt numFmtId="175" formatCode="00.000"/>
    <numFmt numFmtId="176" formatCode="_(* #,##0.0_);_(* \(#,##0.0\);_(* &quot;-&quot;??_);_(@_)"/>
  </numFmts>
  <fonts count="2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b/>
      <sz val="12"/>
      <name val="Arial"/>
      <family val="2"/>
    </font>
    <font>
      <sz val="9"/>
      <name val="Times New Roman"/>
      <family val="1"/>
    </font>
    <font>
      <b/>
      <sz val="1"/>
      <color indexed="8"/>
      <name val="Courier"/>
      <family val="3"/>
    </font>
    <font>
      <sz val="10"/>
      <name val="Helv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2"/>
      <name val="新細明體"/>
      <charset val="136"/>
    </font>
    <font>
      <sz val="11"/>
      <name val="돋움"/>
      <family val="3"/>
    </font>
    <font>
      <sz val="10"/>
      <name val="굴림체"/>
      <family val="3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9">
    <xf numFmtId="0" fontId="0" fillId="0" borderId="0"/>
    <xf numFmtId="0" fontId="2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" fillId="0" borderId="0"/>
    <xf numFmtId="0" fontId="3" fillId="0" borderId="0"/>
    <xf numFmtId="2" fontId="4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1" fontId="7" fillId="0" borderId="0">
      <protection locked="0"/>
    </xf>
    <xf numFmtId="171" fontId="7" fillId="0" borderId="0">
      <protection locked="0"/>
    </xf>
    <xf numFmtId="0" fontId="4" fillId="0" borderId="0"/>
    <xf numFmtId="0" fontId="15" fillId="0" borderId="0"/>
    <xf numFmtId="0" fontId="1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4" fillId="0" borderId="0"/>
    <xf numFmtId="0" fontId="4" fillId="0" borderId="0"/>
    <xf numFmtId="0" fontId="15" fillId="0" borderId="0"/>
    <xf numFmtId="9" fontId="6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8" fillId="0" borderId="0"/>
    <xf numFmtId="0" fontId="8" fillId="0" borderId="0"/>
    <xf numFmtId="40" fontId="9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1" fillId="0" borderId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14" fillId="0" borderId="0"/>
    <xf numFmtId="0" fontId="12" fillId="0" borderId="0"/>
    <xf numFmtId="16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7" fontId="12" fillId="0" borderId="0" applyFont="0" applyFill="0" applyBorder="0" applyAlignment="0" applyProtection="0"/>
  </cellStyleXfs>
  <cellXfs count="40">
    <xf numFmtId="0" fontId="0" fillId="0" borderId="0" xfId="0"/>
    <xf numFmtId="0" fontId="19" fillId="0" borderId="0" xfId="0" applyFont="1"/>
    <xf numFmtId="0" fontId="16" fillId="0" borderId="3" xfId="1" applyNumberFormat="1" applyFont="1" applyFill="1" applyBorder="1" applyAlignment="1">
      <alignment horizontal="center" vertical="center" wrapText="1"/>
    </xf>
    <xf numFmtId="0" fontId="16" fillId="0" borderId="3" xfId="1" quotePrefix="1" applyFont="1" applyFill="1" applyBorder="1" applyAlignment="1">
      <alignment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16" fillId="2" borderId="3" xfId="26" applyFont="1" applyFill="1" applyBorder="1" applyAlignment="1">
      <alignment horizontal="center" vertical="center" wrapText="1"/>
    </xf>
    <xf numFmtId="169" fontId="16" fillId="2" borderId="3" xfId="3" applyNumberFormat="1" applyFont="1" applyFill="1" applyBorder="1" applyAlignment="1">
      <alignment vertical="center" wrapText="1"/>
    </xf>
    <xf numFmtId="0" fontId="16" fillId="0" borderId="3" xfId="26" applyFont="1" applyFill="1" applyBorder="1" applyAlignment="1">
      <alignment horizontal="center" vertical="center" wrapText="1"/>
    </xf>
    <xf numFmtId="169" fontId="16" fillId="0" borderId="3" xfId="3" applyNumberFormat="1" applyFont="1" applyFill="1" applyBorder="1" applyAlignment="1">
      <alignment vertical="center" wrapText="1"/>
    </xf>
    <xf numFmtId="0" fontId="21" fillId="0" borderId="3" xfId="0" applyFont="1" applyBorder="1"/>
    <xf numFmtId="169" fontId="22" fillId="0" borderId="3" xfId="0" applyNumberFormat="1" applyFont="1" applyBorder="1"/>
    <xf numFmtId="0" fontId="20" fillId="2" borderId="3" xfId="1" applyFont="1" applyFill="1" applyBorder="1" applyAlignment="1">
      <alignment vertical="center" wrapText="1"/>
    </xf>
    <xf numFmtId="0" fontId="16" fillId="0" borderId="3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left" vertical="center" wrapText="1"/>
    </xf>
    <xf numFmtId="0" fontId="20" fillId="2" borderId="5" xfId="1" applyFont="1" applyFill="1" applyBorder="1" applyAlignment="1">
      <alignment horizontal="center" vertical="center" wrapText="1"/>
    </xf>
    <xf numFmtId="0" fontId="20" fillId="2" borderId="5" xfId="1" applyFont="1" applyFill="1" applyBorder="1" applyAlignment="1">
      <alignment vertical="center" wrapText="1"/>
    </xf>
    <xf numFmtId="0" fontId="16" fillId="2" borderId="5" xfId="26" applyFont="1" applyFill="1" applyBorder="1" applyAlignment="1">
      <alignment horizontal="center" vertical="center" wrapText="1"/>
    </xf>
    <xf numFmtId="169" fontId="16" fillId="2" borderId="5" xfId="3" applyNumberFormat="1" applyFont="1" applyFill="1" applyBorder="1" applyAlignment="1">
      <alignment vertical="center" wrapText="1"/>
    </xf>
    <xf numFmtId="0" fontId="20" fillId="2" borderId="4" xfId="1" applyFont="1" applyFill="1" applyBorder="1" applyAlignment="1">
      <alignment horizontal="center" vertical="center" wrapText="1"/>
    </xf>
    <xf numFmtId="176" fontId="20" fillId="2" borderId="4" xfId="2" applyNumberFormat="1" applyFont="1" applyFill="1" applyBorder="1" applyAlignment="1">
      <alignment horizontal="center" vertical="center" wrapText="1"/>
    </xf>
    <xf numFmtId="0" fontId="20" fillId="2" borderId="5" xfId="26" applyFont="1" applyFill="1" applyBorder="1" applyAlignment="1">
      <alignment horizontal="center" vertical="center" wrapText="1"/>
    </xf>
    <xf numFmtId="0" fontId="20" fillId="2" borderId="3" xfId="26" applyFont="1" applyFill="1" applyBorder="1" applyAlignment="1">
      <alignment horizontal="center" vertical="center" wrapText="1"/>
    </xf>
    <xf numFmtId="0" fontId="22" fillId="0" borderId="4" xfId="0" applyFont="1" applyBorder="1"/>
    <xf numFmtId="0" fontId="21" fillId="0" borderId="0" xfId="0" applyFont="1"/>
    <xf numFmtId="0" fontId="23" fillId="0" borderId="4" xfId="0" applyFont="1" applyBorder="1"/>
    <xf numFmtId="0" fontId="21" fillId="0" borderId="4" xfId="0" applyFont="1" applyBorder="1"/>
    <xf numFmtId="3" fontId="21" fillId="0" borderId="4" xfId="0" applyNumberFormat="1" applyFont="1" applyBorder="1"/>
    <xf numFmtId="0" fontId="24" fillId="0" borderId="4" xfId="0" applyFont="1" applyBorder="1"/>
    <xf numFmtId="3" fontId="24" fillId="0" borderId="4" xfId="0" applyNumberFormat="1" applyFont="1" applyBorder="1"/>
    <xf numFmtId="0" fontId="24" fillId="0" borderId="0" xfId="0" applyFont="1"/>
    <xf numFmtId="0" fontId="21" fillId="0" borderId="0" xfId="0" applyFont="1" applyAlignment="1">
      <alignment horizontal="center"/>
    </xf>
    <xf numFmtId="0" fontId="22" fillId="0" borderId="4" xfId="0" applyFont="1" applyBorder="1" applyAlignment="1">
      <alignment horizontal="center"/>
    </xf>
    <xf numFmtId="0" fontId="23" fillId="0" borderId="4" xfId="0" applyFont="1" applyBorder="1" applyAlignment="1">
      <alignment horizontal="center"/>
    </xf>
    <xf numFmtId="1" fontId="23" fillId="0" borderId="4" xfId="0" applyNumberFormat="1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1" fontId="21" fillId="0" borderId="4" xfId="0" applyNumberFormat="1" applyFont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22" fillId="0" borderId="3" xfId="0" applyFont="1" applyBorder="1" applyAlignment="1">
      <alignment horizontal="center"/>
    </xf>
    <xf numFmtId="0" fontId="20" fillId="0" borderId="6" xfId="0" applyFont="1" applyBorder="1" applyAlignment="1">
      <alignment horizontal="center"/>
    </xf>
  </cellXfs>
  <cellStyles count="59">
    <cellStyle name="Comma 10 3" xfId="3"/>
    <cellStyle name="Comma 2" xfId="4"/>
    <cellStyle name="Comma 2 2" xfId="5"/>
    <cellStyle name="Comma 3" xfId="6"/>
    <cellStyle name="Comma 4" xfId="2"/>
    <cellStyle name="Comma0" xfId="7"/>
    <cellStyle name="Currency0" xfId="8"/>
    <cellStyle name="Date" xfId="9"/>
    <cellStyle name="Excel Built-in Normal" xfId="10"/>
    <cellStyle name="Excel Built-in Normal 2" xfId="11"/>
    <cellStyle name="Fixed" xfId="12"/>
    <cellStyle name="Header1" xfId="13"/>
    <cellStyle name="Header2" xfId="14"/>
    <cellStyle name="Heading1" xfId="15"/>
    <cellStyle name="Heading2" xfId="16"/>
    <cellStyle name="Ledger 17 x 11 in" xfId="17"/>
    <cellStyle name="Normal" xfId="0" builtinId="0"/>
    <cellStyle name="Normal 10" xfId="18"/>
    <cellStyle name="Normal 12" xfId="19"/>
    <cellStyle name="Normal 13 2" xfId="20"/>
    <cellStyle name="Normal 180" xfId="21"/>
    <cellStyle name="Normal 180 2" xfId="22"/>
    <cellStyle name="Normal 195" xfId="23"/>
    <cellStyle name="Normal 197" xfId="24"/>
    <cellStyle name="Normal 199" xfId="25"/>
    <cellStyle name="Normal 2" xfId="26"/>
    <cellStyle name="Normal 2 10" xfId="27"/>
    <cellStyle name="Normal 2 2 2 2 2 2 2 2 2" xfId="28"/>
    <cellStyle name="Normal 208 2" xfId="29"/>
    <cellStyle name="Normal 21" xfId="30"/>
    <cellStyle name="Normal 21 3" xfId="31"/>
    <cellStyle name="Normal 28" xfId="32"/>
    <cellStyle name="Normal 3" xfId="33"/>
    <cellStyle name="Normal 3 2" xfId="34"/>
    <cellStyle name="Normal 3 2 2" xfId="35"/>
    <cellStyle name="Normal 4" xfId="1"/>
    <cellStyle name="Normal 50" xfId="36"/>
    <cellStyle name="Normal 7 2 2" xfId="37"/>
    <cellStyle name="Percent 2" xfId="38"/>
    <cellStyle name="Percent 3" xfId="39"/>
    <cellStyle name="Standard_Eröffnungsbeleg - Massenanlage" xfId="40"/>
    <cellStyle name="Style 1" xfId="41"/>
    <cellStyle name="Style 1 3" xfId="42"/>
    <cellStyle name="똿뗦먛귟 [0.00]_PRODUCT DETAIL Q1" xfId="43"/>
    <cellStyle name="똿뗦먛귟_PRODUCT DETAIL Q1" xfId="44"/>
    <cellStyle name="믅됞 [0.00]_PRODUCT DETAIL Q1" xfId="45"/>
    <cellStyle name="믅됞_PRODUCT DETAIL Q1" xfId="46"/>
    <cellStyle name="백분율_95" xfId="47"/>
    <cellStyle name="뷭?_BOOKSHIP" xfId="48"/>
    <cellStyle name="콤마 [0]_1202" xfId="49"/>
    <cellStyle name="콤마_1202" xfId="50"/>
    <cellStyle name="통화 [0]_1202" xfId="51"/>
    <cellStyle name="통화_1202" xfId="52"/>
    <cellStyle name="표준_(정보부문)월별인원계획" xfId="53"/>
    <cellStyle name="一般_Book1" xfId="54"/>
    <cellStyle name="千分位[0]_Book1" xfId="55"/>
    <cellStyle name="千分位_Book1" xfId="56"/>
    <cellStyle name="貨幣 [0]_Book1" xfId="57"/>
    <cellStyle name="貨幣_Book1" xfId="5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tabSelected="1" zoomScaleNormal="100" workbookViewId="0">
      <selection activeCell="B10" sqref="B10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22.140625" bestFit="1" customWidth="1"/>
  </cols>
  <sheetData>
    <row r="1" spans="1:7" ht="27.75" customHeight="1">
      <c r="A1" s="36" t="s">
        <v>45</v>
      </c>
      <c r="B1" s="36"/>
      <c r="C1" s="36"/>
      <c r="D1" s="36"/>
      <c r="E1" s="36"/>
      <c r="F1" s="36"/>
      <c r="G1" s="36"/>
    </row>
    <row r="2" spans="1:7" ht="31.5">
      <c r="A2" s="18" t="s">
        <v>0</v>
      </c>
      <c r="B2" s="18" t="s">
        <v>9</v>
      </c>
      <c r="C2" s="18" t="s">
        <v>1</v>
      </c>
      <c r="D2" s="18" t="s">
        <v>2</v>
      </c>
      <c r="E2" s="18" t="s">
        <v>3</v>
      </c>
      <c r="F2" s="19" t="s">
        <v>4</v>
      </c>
      <c r="G2" s="19" t="s">
        <v>5</v>
      </c>
    </row>
    <row r="3" spans="1:7" ht="32.25" thickBot="1">
      <c r="A3" s="14" t="s">
        <v>6</v>
      </c>
      <c r="B3" s="15" t="s">
        <v>48</v>
      </c>
      <c r="C3" s="16"/>
      <c r="D3" s="20" t="s">
        <v>16</v>
      </c>
      <c r="E3" s="20">
        <v>8</v>
      </c>
      <c r="F3" s="17"/>
      <c r="G3" s="17"/>
    </row>
    <row r="4" spans="1:7" ht="142.5" thickBot="1">
      <c r="A4" s="2">
        <v>1</v>
      </c>
      <c r="B4" s="3" t="s">
        <v>11</v>
      </c>
      <c r="C4" s="7" t="s">
        <v>33</v>
      </c>
      <c r="D4" s="7" t="s">
        <v>7</v>
      </c>
      <c r="E4" s="7">
        <f>50*$E$3</f>
        <v>400</v>
      </c>
      <c r="F4" s="8">
        <v>24000000</v>
      </c>
      <c r="G4" s="8">
        <f>F4*E4</f>
        <v>9600000000</v>
      </c>
    </row>
    <row r="5" spans="1:7" ht="16.5" thickBot="1">
      <c r="A5" s="2">
        <v>2</v>
      </c>
      <c r="B5" s="3" t="s">
        <v>12</v>
      </c>
      <c r="C5" s="7" t="s">
        <v>13</v>
      </c>
      <c r="D5" s="7" t="s">
        <v>7</v>
      </c>
      <c r="E5" s="7">
        <f>50*$E$3</f>
        <v>400</v>
      </c>
      <c r="F5" s="8">
        <v>4000000</v>
      </c>
      <c r="G5" s="8">
        <f t="shared" ref="G5:G9" si="0">F5*E5</f>
        <v>1600000000</v>
      </c>
    </row>
    <row r="6" spans="1:7" ht="16.5" thickBot="1">
      <c r="A6" s="2">
        <v>3</v>
      </c>
      <c r="B6" s="3" t="s">
        <v>40</v>
      </c>
      <c r="C6" s="7" t="s">
        <v>13</v>
      </c>
      <c r="D6" s="7" t="s">
        <v>7</v>
      </c>
      <c r="E6" s="7">
        <f>50*$E$3</f>
        <v>400</v>
      </c>
      <c r="F6" s="8">
        <v>3000000</v>
      </c>
      <c r="G6" s="8">
        <f t="shared" si="0"/>
        <v>1200000000</v>
      </c>
    </row>
    <row r="7" spans="1:7" ht="48" thickBot="1">
      <c r="A7" s="2">
        <v>4</v>
      </c>
      <c r="B7" s="3" t="s">
        <v>14</v>
      </c>
      <c r="C7" s="7" t="s">
        <v>15</v>
      </c>
      <c r="D7" s="7" t="s">
        <v>7</v>
      </c>
      <c r="E7" s="7">
        <f>3*$E$3</f>
        <v>24</v>
      </c>
      <c r="F7" s="8">
        <v>16000000</v>
      </c>
      <c r="G7" s="8">
        <f t="shared" si="0"/>
        <v>384000000</v>
      </c>
    </row>
    <row r="8" spans="1:7" ht="48" thickBot="1">
      <c r="A8" s="2">
        <v>5</v>
      </c>
      <c r="B8" s="3" t="s">
        <v>17</v>
      </c>
      <c r="C8" s="7" t="s">
        <v>15</v>
      </c>
      <c r="D8" s="7" t="s">
        <v>7</v>
      </c>
      <c r="E8" s="7">
        <f>1*$E$3</f>
        <v>8</v>
      </c>
      <c r="F8" s="8">
        <v>14000000</v>
      </c>
      <c r="G8" s="8">
        <f t="shared" si="0"/>
        <v>112000000</v>
      </c>
    </row>
    <row r="9" spans="1:7" ht="32.25" thickBot="1">
      <c r="A9" s="2">
        <v>6</v>
      </c>
      <c r="B9" s="3" t="s">
        <v>18</v>
      </c>
      <c r="C9" s="7" t="s">
        <v>19</v>
      </c>
      <c r="D9" s="7" t="s">
        <v>20</v>
      </c>
      <c r="E9" s="7">
        <f>3*$E$3</f>
        <v>24</v>
      </c>
      <c r="F9" s="8">
        <v>18000000</v>
      </c>
      <c r="G9" s="8">
        <f t="shared" si="0"/>
        <v>432000000</v>
      </c>
    </row>
    <row r="10" spans="1:7" ht="32.25" thickBot="1">
      <c r="A10" s="4" t="s">
        <v>8</v>
      </c>
      <c r="B10" s="11" t="s">
        <v>49</v>
      </c>
      <c r="C10" s="5"/>
      <c r="D10" s="21" t="s">
        <v>16</v>
      </c>
      <c r="E10" s="21">
        <v>2</v>
      </c>
      <c r="F10" s="6"/>
      <c r="G10" s="6"/>
    </row>
    <row r="11" spans="1:7" ht="126.75" thickBot="1">
      <c r="A11" s="12">
        <v>1</v>
      </c>
      <c r="B11" s="13" t="s">
        <v>43</v>
      </c>
      <c r="C11" s="7" t="s">
        <v>33</v>
      </c>
      <c r="D11" s="7" t="s">
        <v>7</v>
      </c>
      <c r="E11" s="7">
        <f>50*$E$10</f>
        <v>100</v>
      </c>
      <c r="F11" s="8">
        <v>110000000</v>
      </c>
      <c r="G11" s="8">
        <f>F11*E11</f>
        <v>11000000000</v>
      </c>
    </row>
    <row r="12" spans="1:7" ht="16.5" thickBot="1">
      <c r="A12" s="12">
        <v>2</v>
      </c>
      <c r="B12" s="3" t="s">
        <v>40</v>
      </c>
      <c r="C12" s="7" t="s">
        <v>13</v>
      </c>
      <c r="D12" s="7" t="s">
        <v>7</v>
      </c>
      <c r="E12" s="7">
        <f>50*$E$10</f>
        <v>100</v>
      </c>
      <c r="F12" s="8">
        <v>3000000</v>
      </c>
      <c r="G12" s="8">
        <f t="shared" ref="G12:G17" si="1">F12*E12</f>
        <v>300000000</v>
      </c>
    </row>
    <row r="13" spans="1:7" ht="48" thickBot="1">
      <c r="A13" s="12">
        <v>3</v>
      </c>
      <c r="B13" s="3" t="s">
        <v>14</v>
      </c>
      <c r="C13" s="7" t="s">
        <v>15</v>
      </c>
      <c r="D13" s="7" t="s">
        <v>7</v>
      </c>
      <c r="E13" s="7">
        <f>3*$E$10</f>
        <v>6</v>
      </c>
      <c r="F13" s="8">
        <v>16000000</v>
      </c>
      <c r="G13" s="8">
        <f t="shared" si="1"/>
        <v>96000000</v>
      </c>
    </row>
    <row r="14" spans="1:7" ht="48" thickBot="1">
      <c r="A14" s="12">
        <v>4</v>
      </c>
      <c r="B14" s="3" t="s">
        <v>17</v>
      </c>
      <c r="C14" s="7" t="s">
        <v>15</v>
      </c>
      <c r="D14" s="7" t="s">
        <v>7</v>
      </c>
      <c r="E14" s="7">
        <f>1*$E$10</f>
        <v>2</v>
      </c>
      <c r="F14" s="8">
        <v>14000000</v>
      </c>
      <c r="G14" s="8">
        <f t="shared" si="1"/>
        <v>28000000</v>
      </c>
    </row>
    <row r="15" spans="1:7" ht="32.25" thickBot="1">
      <c r="A15" s="12">
        <v>5</v>
      </c>
      <c r="B15" s="3" t="s">
        <v>18</v>
      </c>
      <c r="C15" s="7" t="s">
        <v>19</v>
      </c>
      <c r="D15" s="7" t="s">
        <v>20</v>
      </c>
      <c r="E15" s="7">
        <f>3*$E$10</f>
        <v>6</v>
      </c>
      <c r="F15" s="8">
        <v>18000000</v>
      </c>
      <c r="G15" s="8">
        <f t="shared" si="1"/>
        <v>108000000</v>
      </c>
    </row>
    <row r="16" spans="1:7" ht="126.75" thickBot="1">
      <c r="A16" s="12">
        <v>6</v>
      </c>
      <c r="B16" s="3" t="s">
        <v>44</v>
      </c>
      <c r="C16" s="7" t="s">
        <v>33</v>
      </c>
      <c r="D16" s="7" t="s">
        <v>7</v>
      </c>
      <c r="E16" s="7">
        <v>2</v>
      </c>
      <c r="F16" s="8">
        <v>200000000</v>
      </c>
      <c r="G16" s="8">
        <f t="shared" si="1"/>
        <v>400000000</v>
      </c>
    </row>
    <row r="17" spans="1:7" ht="32.25" thickBot="1">
      <c r="A17" s="12">
        <v>7</v>
      </c>
      <c r="B17" s="3" t="s">
        <v>41</v>
      </c>
      <c r="C17" s="7" t="s">
        <v>42</v>
      </c>
      <c r="D17" s="7" t="s">
        <v>7</v>
      </c>
      <c r="E17" s="7">
        <v>1</v>
      </c>
      <c r="F17" s="8">
        <v>40000000</v>
      </c>
      <c r="G17" s="8">
        <f t="shared" si="1"/>
        <v>40000000</v>
      </c>
    </row>
    <row r="18" spans="1:7" ht="16.5" thickBot="1">
      <c r="A18" s="9"/>
      <c r="B18" s="9"/>
      <c r="C18" s="9"/>
      <c r="D18" s="38" t="s">
        <v>10</v>
      </c>
      <c r="E18" s="38"/>
      <c r="F18" s="38"/>
      <c r="G18" s="10">
        <f>SUM(G4:G17)</f>
        <v>25300000000</v>
      </c>
    </row>
    <row r="20" spans="1:7">
      <c r="E20" s="37"/>
      <c r="F20" s="37"/>
      <c r="G20" s="37"/>
    </row>
    <row r="21" spans="1:7">
      <c r="E21" s="1"/>
      <c r="F21" s="1"/>
      <c r="G21" s="1"/>
    </row>
    <row r="22" spans="1:7">
      <c r="E22" s="1"/>
      <c r="F22" s="1"/>
      <c r="G22" s="1"/>
    </row>
    <row r="23" spans="1:7">
      <c r="E23" s="1"/>
      <c r="F23" s="1"/>
      <c r="G23" s="1"/>
    </row>
    <row r="24" spans="1:7">
      <c r="E24" s="1"/>
      <c r="F24" s="1"/>
      <c r="G24" s="1"/>
    </row>
    <row r="25" spans="1:7">
      <c r="E25" s="1"/>
      <c r="F25" s="1"/>
      <c r="G25" s="1"/>
    </row>
    <row r="26" spans="1:7">
      <c r="E26" s="1"/>
      <c r="F26" s="1"/>
      <c r="G26" s="1"/>
    </row>
    <row r="27" spans="1:7">
      <c r="E27" s="37"/>
      <c r="F27" s="37"/>
      <c r="G27" s="37"/>
    </row>
  </sheetData>
  <mergeCells count="4">
    <mergeCell ref="A1:G1"/>
    <mergeCell ref="E20:G20"/>
    <mergeCell ref="E27:G27"/>
    <mergeCell ref="D18:F18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zoomScale="90" zoomScaleNormal="90" workbookViewId="0">
      <selection activeCell="B11" sqref="B11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22.28515625" bestFit="1" customWidth="1"/>
  </cols>
  <sheetData>
    <row r="1" spans="1:7" ht="27.75" customHeight="1">
      <c r="A1" s="36" t="s">
        <v>46</v>
      </c>
      <c r="B1" s="36"/>
      <c r="C1" s="36"/>
      <c r="D1" s="36"/>
      <c r="E1" s="36"/>
      <c r="F1" s="36"/>
      <c r="G1" s="36"/>
    </row>
    <row r="2" spans="1:7" ht="31.5">
      <c r="A2" s="18" t="s">
        <v>0</v>
      </c>
      <c r="B2" s="18" t="s">
        <v>9</v>
      </c>
      <c r="C2" s="18" t="s">
        <v>1</v>
      </c>
      <c r="D2" s="18" t="s">
        <v>2</v>
      </c>
      <c r="E2" s="18" t="s">
        <v>3</v>
      </c>
      <c r="F2" s="19" t="s">
        <v>4</v>
      </c>
      <c r="G2" s="19" t="s">
        <v>5</v>
      </c>
    </row>
    <row r="3" spans="1:7" ht="32.25" thickBot="1">
      <c r="A3" s="14" t="s">
        <v>6</v>
      </c>
      <c r="B3" s="15" t="s">
        <v>48</v>
      </c>
      <c r="C3" s="16"/>
      <c r="D3" s="20" t="s">
        <v>16</v>
      </c>
      <c r="E3" s="20">
        <v>2</v>
      </c>
      <c r="F3" s="17"/>
      <c r="G3" s="17"/>
    </row>
    <row r="4" spans="1:7" ht="142.5" thickBot="1">
      <c r="A4" s="2">
        <v>1</v>
      </c>
      <c r="B4" s="3" t="s">
        <v>11</v>
      </c>
      <c r="C4" s="7" t="s">
        <v>33</v>
      </c>
      <c r="D4" s="7" t="s">
        <v>7</v>
      </c>
      <c r="E4" s="7">
        <f>50*$E$3</f>
        <v>100</v>
      </c>
      <c r="F4" s="8">
        <v>24000000</v>
      </c>
      <c r="G4" s="8">
        <f>F4*E4</f>
        <v>2400000000</v>
      </c>
    </row>
    <row r="5" spans="1:7" ht="16.5" thickBot="1">
      <c r="A5" s="2">
        <v>2</v>
      </c>
      <c r="B5" s="3" t="s">
        <v>12</v>
      </c>
      <c r="C5" s="7" t="s">
        <v>13</v>
      </c>
      <c r="D5" s="7" t="s">
        <v>7</v>
      </c>
      <c r="E5" s="7">
        <f>50*$E$3</f>
        <v>100</v>
      </c>
      <c r="F5" s="8">
        <v>4000000</v>
      </c>
      <c r="G5" s="8">
        <f t="shared" ref="G5:G9" si="0">F5*E5</f>
        <v>400000000</v>
      </c>
    </row>
    <row r="6" spans="1:7" ht="16.5" thickBot="1">
      <c r="A6" s="2">
        <v>3</v>
      </c>
      <c r="B6" s="3" t="s">
        <v>40</v>
      </c>
      <c r="C6" s="7" t="s">
        <v>13</v>
      </c>
      <c r="D6" s="7" t="s">
        <v>7</v>
      </c>
      <c r="E6" s="7">
        <f>50*$E$3</f>
        <v>100</v>
      </c>
      <c r="F6" s="8">
        <v>3000000</v>
      </c>
      <c r="G6" s="8">
        <f t="shared" si="0"/>
        <v>300000000</v>
      </c>
    </row>
    <row r="7" spans="1:7" ht="48" thickBot="1">
      <c r="A7" s="2">
        <v>4</v>
      </c>
      <c r="B7" s="3" t="s">
        <v>14</v>
      </c>
      <c r="C7" s="7" t="s">
        <v>15</v>
      </c>
      <c r="D7" s="7" t="s">
        <v>7</v>
      </c>
      <c r="E7" s="7">
        <f>3*$E$3</f>
        <v>6</v>
      </c>
      <c r="F7" s="8">
        <v>16000000</v>
      </c>
      <c r="G7" s="8">
        <f t="shared" si="0"/>
        <v>96000000</v>
      </c>
    </row>
    <row r="8" spans="1:7" ht="48" thickBot="1">
      <c r="A8" s="2">
        <v>5</v>
      </c>
      <c r="B8" s="3" t="s">
        <v>17</v>
      </c>
      <c r="C8" s="7" t="s">
        <v>15</v>
      </c>
      <c r="D8" s="7" t="s">
        <v>7</v>
      </c>
      <c r="E8" s="7">
        <f>1*$E$3</f>
        <v>2</v>
      </c>
      <c r="F8" s="8">
        <v>14000000</v>
      </c>
      <c r="G8" s="8">
        <f t="shared" si="0"/>
        <v>28000000</v>
      </c>
    </row>
    <row r="9" spans="1:7" ht="32.25" thickBot="1">
      <c r="A9" s="2">
        <v>6</v>
      </c>
      <c r="B9" s="3" t="s">
        <v>18</v>
      </c>
      <c r="C9" s="7" t="s">
        <v>19</v>
      </c>
      <c r="D9" s="7" t="s">
        <v>20</v>
      </c>
      <c r="E9" s="7">
        <f>3*$E$3</f>
        <v>6</v>
      </c>
      <c r="F9" s="8">
        <v>18000000</v>
      </c>
      <c r="G9" s="8">
        <f t="shared" si="0"/>
        <v>108000000</v>
      </c>
    </row>
    <row r="10" spans="1:7" ht="32.25" thickBot="1">
      <c r="A10" s="4" t="s">
        <v>8</v>
      </c>
      <c r="B10" s="11" t="s">
        <v>49</v>
      </c>
      <c r="C10" s="5"/>
      <c r="D10" s="21" t="s">
        <v>16</v>
      </c>
      <c r="E10" s="21">
        <v>1</v>
      </c>
      <c r="F10" s="6"/>
      <c r="G10" s="6"/>
    </row>
    <row r="11" spans="1:7" ht="126.75" thickBot="1">
      <c r="A11" s="12">
        <v>1</v>
      </c>
      <c r="B11" s="13" t="s">
        <v>43</v>
      </c>
      <c r="C11" s="7" t="s">
        <v>33</v>
      </c>
      <c r="D11" s="7" t="s">
        <v>7</v>
      </c>
      <c r="E11" s="7">
        <f>50*$E$10</f>
        <v>50</v>
      </c>
      <c r="F11" s="8">
        <v>110000000</v>
      </c>
      <c r="G11" s="8">
        <f>F11*E11</f>
        <v>5500000000</v>
      </c>
    </row>
    <row r="12" spans="1:7" ht="16.5" thickBot="1">
      <c r="A12" s="12">
        <v>2</v>
      </c>
      <c r="B12" s="3" t="s">
        <v>40</v>
      </c>
      <c r="C12" s="7" t="s">
        <v>13</v>
      </c>
      <c r="D12" s="7" t="s">
        <v>7</v>
      </c>
      <c r="E12" s="7">
        <f>50*$E$10</f>
        <v>50</v>
      </c>
      <c r="F12" s="8">
        <v>3000000</v>
      </c>
      <c r="G12" s="8">
        <f t="shared" ref="G12:G16" si="1">F12*E12</f>
        <v>150000000</v>
      </c>
    </row>
    <row r="13" spans="1:7" ht="48" thickBot="1">
      <c r="A13" s="12">
        <v>3</v>
      </c>
      <c r="B13" s="3" t="s">
        <v>14</v>
      </c>
      <c r="C13" s="7" t="s">
        <v>15</v>
      </c>
      <c r="D13" s="7" t="s">
        <v>7</v>
      </c>
      <c r="E13" s="7">
        <f>3*$E$10</f>
        <v>3</v>
      </c>
      <c r="F13" s="8">
        <v>16000000</v>
      </c>
      <c r="G13" s="8">
        <f t="shared" si="1"/>
        <v>48000000</v>
      </c>
    </row>
    <row r="14" spans="1:7" ht="48" thickBot="1">
      <c r="A14" s="12">
        <v>4</v>
      </c>
      <c r="B14" s="3" t="s">
        <v>17</v>
      </c>
      <c r="C14" s="7" t="s">
        <v>15</v>
      </c>
      <c r="D14" s="7" t="s">
        <v>7</v>
      </c>
      <c r="E14" s="7">
        <f>1*$E$10</f>
        <v>1</v>
      </c>
      <c r="F14" s="8">
        <v>14000000</v>
      </c>
      <c r="G14" s="8">
        <f t="shared" si="1"/>
        <v>14000000</v>
      </c>
    </row>
    <row r="15" spans="1:7" ht="32.25" thickBot="1">
      <c r="A15" s="12">
        <v>5</v>
      </c>
      <c r="B15" s="3" t="s">
        <v>18</v>
      </c>
      <c r="C15" s="7" t="s">
        <v>19</v>
      </c>
      <c r="D15" s="7" t="s">
        <v>20</v>
      </c>
      <c r="E15" s="7">
        <v>23</v>
      </c>
      <c r="F15" s="8">
        <v>18000000</v>
      </c>
      <c r="G15" s="8">
        <f t="shared" si="1"/>
        <v>414000000</v>
      </c>
    </row>
    <row r="16" spans="1:7" ht="32.25" thickBot="1">
      <c r="A16" s="12">
        <v>6</v>
      </c>
      <c r="B16" s="3" t="s">
        <v>21</v>
      </c>
      <c r="C16" s="7" t="s">
        <v>19</v>
      </c>
      <c r="D16" s="7" t="s">
        <v>20</v>
      </c>
      <c r="E16" s="7">
        <v>10</v>
      </c>
      <c r="F16" s="8">
        <v>45000000</v>
      </c>
      <c r="G16" s="8">
        <f t="shared" si="1"/>
        <v>450000000</v>
      </c>
    </row>
    <row r="17" spans="1:7" ht="16.5" thickBot="1">
      <c r="A17" s="9"/>
      <c r="B17" s="9"/>
      <c r="C17" s="9"/>
      <c r="D17" s="38" t="s">
        <v>10</v>
      </c>
      <c r="E17" s="38"/>
      <c r="F17" s="38"/>
      <c r="G17" s="10">
        <f>SUM(G4:G16)</f>
        <v>9908000000</v>
      </c>
    </row>
    <row r="19" spans="1:7">
      <c r="E19" s="37"/>
      <c r="F19" s="37"/>
      <c r="G19" s="37"/>
    </row>
    <row r="20" spans="1:7">
      <c r="E20" s="1"/>
      <c r="F20" s="1"/>
      <c r="G20" s="1"/>
    </row>
    <row r="21" spans="1:7">
      <c r="E21" s="1"/>
      <c r="F21" s="1"/>
      <c r="G21" s="1"/>
    </row>
    <row r="22" spans="1:7">
      <c r="E22" s="1"/>
      <c r="F22" s="1"/>
      <c r="G22" s="1"/>
    </row>
    <row r="23" spans="1:7">
      <c r="E23" s="1"/>
      <c r="F23" s="1"/>
      <c r="G23" s="1"/>
    </row>
    <row r="24" spans="1:7">
      <c r="E24" s="1"/>
      <c r="F24" s="1"/>
      <c r="G24" s="1"/>
    </row>
    <row r="25" spans="1:7">
      <c r="E25" s="1"/>
      <c r="F25" s="1"/>
      <c r="G25" s="1"/>
    </row>
    <row r="26" spans="1:7">
      <c r="E26" s="37"/>
      <c r="F26" s="37"/>
      <c r="G26" s="37"/>
    </row>
  </sheetData>
  <mergeCells count="4">
    <mergeCell ref="A1:G1"/>
    <mergeCell ref="D17:F17"/>
    <mergeCell ref="E19:G19"/>
    <mergeCell ref="E26:G26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zoomScaleNormal="100" workbookViewId="0">
      <selection activeCell="B4" sqref="B4"/>
    </sheetView>
  </sheetViews>
  <sheetFormatPr defaultRowHeight="15"/>
  <cols>
    <col min="1" max="1" width="6.85546875" customWidth="1"/>
    <col min="2" max="2" width="37.42578125" customWidth="1"/>
    <col min="3" max="3" width="14.85546875" customWidth="1"/>
    <col min="6" max="6" width="16.7109375" customWidth="1"/>
    <col min="7" max="7" width="19.140625" customWidth="1"/>
  </cols>
  <sheetData>
    <row r="1" spans="1:7" ht="27.75" customHeight="1">
      <c r="A1" s="36" t="s">
        <v>47</v>
      </c>
      <c r="B1" s="36"/>
      <c r="C1" s="36"/>
      <c r="D1" s="36"/>
      <c r="E1" s="36"/>
      <c r="F1" s="36"/>
      <c r="G1" s="36"/>
    </row>
    <row r="2" spans="1:7" ht="31.5">
      <c r="A2" s="18" t="s">
        <v>0</v>
      </c>
      <c r="B2" s="18" t="s">
        <v>9</v>
      </c>
      <c r="C2" s="18" t="s">
        <v>1</v>
      </c>
      <c r="D2" s="18" t="s">
        <v>2</v>
      </c>
      <c r="E2" s="18" t="s">
        <v>3</v>
      </c>
      <c r="F2" s="19" t="s">
        <v>4</v>
      </c>
      <c r="G2" s="19" t="s">
        <v>5</v>
      </c>
    </row>
    <row r="3" spans="1:7" ht="32.25" thickBot="1">
      <c r="A3" s="14" t="s">
        <v>6</v>
      </c>
      <c r="B3" s="15" t="s">
        <v>48</v>
      </c>
      <c r="C3" s="16"/>
      <c r="D3" s="20" t="s">
        <v>16</v>
      </c>
      <c r="E3" s="20">
        <v>3</v>
      </c>
      <c r="F3" s="17"/>
      <c r="G3" s="17"/>
    </row>
    <row r="4" spans="1:7" ht="142.5" thickBot="1">
      <c r="A4" s="2">
        <v>1</v>
      </c>
      <c r="B4" s="3" t="s">
        <v>11</v>
      </c>
      <c r="C4" s="7" t="s">
        <v>33</v>
      </c>
      <c r="D4" s="7" t="s">
        <v>7</v>
      </c>
      <c r="E4" s="7">
        <f>50*$E$3</f>
        <v>150</v>
      </c>
      <c r="F4" s="8">
        <v>24000000</v>
      </c>
      <c r="G4" s="8">
        <f>F4*E4</f>
        <v>3600000000</v>
      </c>
    </row>
    <row r="5" spans="1:7" ht="16.5" thickBot="1">
      <c r="A5" s="2">
        <v>2</v>
      </c>
      <c r="B5" s="3" t="s">
        <v>12</v>
      </c>
      <c r="C5" s="7" t="s">
        <v>13</v>
      </c>
      <c r="D5" s="7" t="s">
        <v>7</v>
      </c>
      <c r="E5" s="7">
        <f>50*$E$3</f>
        <v>150</v>
      </c>
      <c r="F5" s="8">
        <v>4000000</v>
      </c>
      <c r="G5" s="8">
        <f t="shared" ref="G5:G9" si="0">F5*E5</f>
        <v>600000000</v>
      </c>
    </row>
    <row r="6" spans="1:7" ht="16.5" thickBot="1">
      <c r="A6" s="2">
        <v>3</v>
      </c>
      <c r="B6" s="3" t="s">
        <v>40</v>
      </c>
      <c r="C6" s="7" t="s">
        <v>13</v>
      </c>
      <c r="D6" s="7" t="s">
        <v>7</v>
      </c>
      <c r="E6" s="7">
        <f>50*$E$3</f>
        <v>150</v>
      </c>
      <c r="F6" s="8">
        <v>3000000</v>
      </c>
      <c r="G6" s="8">
        <f t="shared" si="0"/>
        <v>450000000</v>
      </c>
    </row>
    <row r="7" spans="1:7" ht="48" thickBot="1">
      <c r="A7" s="2">
        <v>4</v>
      </c>
      <c r="B7" s="3" t="s">
        <v>14</v>
      </c>
      <c r="C7" s="7" t="s">
        <v>15</v>
      </c>
      <c r="D7" s="7" t="s">
        <v>7</v>
      </c>
      <c r="E7" s="7">
        <f>3*$E$3</f>
        <v>9</v>
      </c>
      <c r="F7" s="8">
        <v>16000000</v>
      </c>
      <c r="G7" s="8">
        <f t="shared" si="0"/>
        <v>144000000</v>
      </c>
    </row>
    <row r="8" spans="1:7" ht="48" thickBot="1">
      <c r="A8" s="2">
        <v>5</v>
      </c>
      <c r="B8" s="3" t="s">
        <v>17</v>
      </c>
      <c r="C8" s="7" t="s">
        <v>15</v>
      </c>
      <c r="D8" s="7" t="s">
        <v>7</v>
      </c>
      <c r="E8" s="7">
        <f>1*$E$3</f>
        <v>3</v>
      </c>
      <c r="F8" s="8">
        <v>14000000</v>
      </c>
      <c r="G8" s="8">
        <f t="shared" si="0"/>
        <v>42000000</v>
      </c>
    </row>
    <row r="9" spans="1:7" ht="32.25" thickBot="1">
      <c r="A9" s="2">
        <v>6</v>
      </c>
      <c r="B9" s="3" t="s">
        <v>18</v>
      </c>
      <c r="C9" s="7" t="s">
        <v>19</v>
      </c>
      <c r="D9" s="7" t="s">
        <v>20</v>
      </c>
      <c r="E9" s="7">
        <f>3*$E$3</f>
        <v>9</v>
      </c>
      <c r="F9" s="8">
        <v>18000000</v>
      </c>
      <c r="G9" s="8">
        <f t="shared" si="0"/>
        <v>162000000</v>
      </c>
    </row>
    <row r="10" spans="1:7" ht="16.5" thickBot="1">
      <c r="A10" s="9"/>
      <c r="B10" s="9"/>
      <c r="C10" s="9"/>
      <c r="D10" s="38" t="s">
        <v>10</v>
      </c>
      <c r="E10" s="38"/>
      <c r="F10" s="38"/>
      <c r="G10" s="10">
        <f>SUM(G4:G9)</f>
        <v>4998000000</v>
      </c>
    </row>
    <row r="12" spans="1:7">
      <c r="E12" s="37"/>
      <c r="F12" s="37"/>
      <c r="G12" s="37"/>
    </row>
    <row r="13" spans="1:7">
      <c r="E13" s="1"/>
      <c r="F13" s="1"/>
      <c r="G13" s="1"/>
    </row>
    <row r="14" spans="1:7">
      <c r="E14" s="1"/>
      <c r="F14" s="1"/>
      <c r="G14" s="1"/>
    </row>
    <row r="15" spans="1:7">
      <c r="E15" s="1"/>
      <c r="F15" s="1"/>
      <c r="G15" s="1"/>
    </row>
    <row r="16" spans="1:7">
      <c r="E16" s="1"/>
      <c r="F16" s="1"/>
      <c r="G16" s="1"/>
    </row>
    <row r="17" spans="5:7">
      <c r="E17" s="1"/>
      <c r="F17" s="1"/>
      <c r="G17" s="1"/>
    </row>
    <row r="18" spans="5:7">
      <c r="E18" s="1"/>
      <c r="F18" s="1"/>
      <c r="G18" s="1"/>
    </row>
    <row r="19" spans="5:7">
      <c r="E19" s="37"/>
      <c r="F19" s="37"/>
      <c r="G19" s="37"/>
    </row>
  </sheetData>
  <mergeCells count="4">
    <mergeCell ref="A1:G1"/>
    <mergeCell ref="D10:F10"/>
    <mergeCell ref="E12:G12"/>
    <mergeCell ref="E19:G19"/>
  </mergeCells>
  <pageMargins left="0.70866141732283472" right="0.70866141732283472" top="0.59055118110236227" bottom="0.74803149606299213" header="0.31496062992125984" footer="0.31496062992125984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opLeftCell="B1" workbookViewId="0">
      <selection activeCell="D4" sqref="D4"/>
    </sheetView>
  </sheetViews>
  <sheetFormatPr defaultRowHeight="15.75"/>
  <cols>
    <col min="1" max="1" width="48.5703125" style="23" customWidth="1"/>
    <col min="2" max="4" width="15" style="23" customWidth="1"/>
    <col min="5" max="5" width="28.28515625" style="23" customWidth="1"/>
    <col min="6" max="7" width="9.140625" style="23"/>
    <col min="8" max="8" width="24.28515625" style="23" customWidth="1"/>
    <col min="9" max="16384" width="9.140625" style="23"/>
  </cols>
  <sheetData>
    <row r="1" spans="1:9">
      <c r="A1" s="39" t="s">
        <v>34</v>
      </c>
      <c r="B1" s="39"/>
      <c r="C1" s="39"/>
      <c r="D1" s="39"/>
      <c r="E1" s="39"/>
    </row>
    <row r="2" spans="1:9">
      <c r="A2" s="22" t="s">
        <v>22</v>
      </c>
      <c r="B2" s="31" t="s">
        <v>35</v>
      </c>
      <c r="C2" s="31" t="s">
        <v>36</v>
      </c>
      <c r="D2" s="31" t="s">
        <v>37</v>
      </c>
      <c r="E2" s="31" t="s">
        <v>28</v>
      </c>
      <c r="F2" s="30"/>
      <c r="G2" s="31" t="s">
        <v>22</v>
      </c>
      <c r="H2" s="31" t="s">
        <v>30</v>
      </c>
    </row>
    <row r="3" spans="1:9">
      <c r="A3" s="24" t="s">
        <v>38</v>
      </c>
      <c r="B3" s="32">
        <v>570</v>
      </c>
      <c r="C3" s="32">
        <f>B3*1.1</f>
        <v>627</v>
      </c>
      <c r="D3" s="33">
        <f>C3*1.1</f>
        <v>689.7</v>
      </c>
      <c r="E3" s="24" t="s">
        <v>29</v>
      </c>
      <c r="G3" s="25">
        <v>2018</v>
      </c>
      <c r="H3" s="26">
        <f>'2018'!G18</f>
        <v>25300000000</v>
      </c>
    </row>
    <row r="4" spans="1:9">
      <c r="A4" s="25" t="s">
        <v>39</v>
      </c>
      <c r="B4" s="34">
        <v>780</v>
      </c>
      <c r="C4" s="34">
        <f>B4*1.1</f>
        <v>858.00000000000011</v>
      </c>
      <c r="D4" s="35">
        <f>C4*1.1</f>
        <v>943.80000000000018</v>
      </c>
      <c r="E4" s="25"/>
      <c r="G4" s="25">
        <v>2019</v>
      </c>
      <c r="H4" s="26">
        <f>'2019'!G17</f>
        <v>9908000000</v>
      </c>
    </row>
    <row r="5" spans="1:9">
      <c r="A5" s="25" t="s">
        <v>23</v>
      </c>
      <c r="B5" s="34">
        <v>8</v>
      </c>
      <c r="C5" s="34">
        <f>B5+2</f>
        <v>10</v>
      </c>
      <c r="D5" s="34">
        <f>C5+3</f>
        <v>13</v>
      </c>
      <c r="E5" s="25"/>
      <c r="G5" s="25">
        <v>2020</v>
      </c>
      <c r="H5" s="26">
        <f>'2020'!G10</f>
        <v>4998000000</v>
      </c>
    </row>
    <row r="6" spans="1:9">
      <c r="A6" s="25" t="s">
        <v>24</v>
      </c>
      <c r="B6" s="34">
        <v>2</v>
      </c>
      <c r="C6" s="34">
        <f>B6+1</f>
        <v>3</v>
      </c>
      <c r="D6" s="34">
        <f>C6+0</f>
        <v>3</v>
      </c>
      <c r="E6" s="25"/>
      <c r="G6" s="27" t="s">
        <v>31</v>
      </c>
      <c r="H6" s="28">
        <f>SUM(H3:H5)</f>
        <v>40206000000</v>
      </c>
      <c r="I6" s="29" t="s">
        <v>32</v>
      </c>
    </row>
    <row r="7" spans="1:9">
      <c r="A7" s="24" t="s">
        <v>25</v>
      </c>
      <c r="B7" s="32">
        <f>B3/(B5+B6)</f>
        <v>57</v>
      </c>
      <c r="C7" s="33">
        <f t="shared" ref="C7:D7" si="0">C3/(C5+C6)</f>
        <v>48.230769230769234</v>
      </c>
      <c r="D7" s="33">
        <f t="shared" si="0"/>
        <v>43.106250000000003</v>
      </c>
      <c r="E7" s="24" t="s">
        <v>26</v>
      </c>
    </row>
    <row r="8" spans="1:9">
      <c r="A8" s="25" t="s">
        <v>27</v>
      </c>
      <c r="B8" s="35">
        <f>(B3+B4)/(B5+B6)</f>
        <v>135</v>
      </c>
      <c r="C8" s="35">
        <f t="shared" ref="C8:D8" si="1">(C3+C4)/(C5+C6)</f>
        <v>114.23076923076923</v>
      </c>
      <c r="D8" s="35">
        <f t="shared" si="1"/>
        <v>102.09375000000001</v>
      </c>
      <c r="E8" s="25"/>
    </row>
    <row r="10" spans="1:9">
      <c r="B10" s="23">
        <f>B3+B4</f>
        <v>1350</v>
      </c>
    </row>
  </sheetData>
  <mergeCells count="1">
    <mergeCell ref="A1:E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2018</vt:lpstr>
      <vt:lpstr>2019</vt:lpstr>
      <vt:lpstr>2020</vt:lpstr>
      <vt:lpstr>Tổng kết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PHONGTRAN</dc:creator>
  <cp:lastModifiedBy>CMAI-TCHC</cp:lastModifiedBy>
  <cp:lastPrinted>2018-01-29T11:43:54Z</cp:lastPrinted>
  <dcterms:created xsi:type="dcterms:W3CDTF">2017-10-14T03:10:58Z</dcterms:created>
  <dcterms:modified xsi:type="dcterms:W3CDTF">2018-02-04T08:04:35Z</dcterms:modified>
</cp:coreProperties>
</file>